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gregg\Downloads\"/>
    </mc:Choice>
  </mc:AlternateContent>
  <xr:revisionPtr revIDLastSave="0" documentId="8_{4E9105A3-851D-444E-B595-0FC6F1794256}" xr6:coauthVersionLast="47" xr6:coauthVersionMax="47" xr10:uidLastSave="{00000000-0000-0000-0000-000000000000}"/>
  <bookViews>
    <workbookView xWindow="28680" yWindow="-120" windowWidth="29040" windowHeight="15840" tabRatio="651" xr2:uid="{00000000-000D-0000-FFFF-FFFF00000000}"/>
  </bookViews>
  <sheets>
    <sheet name="Original" sheetId="1" r:id="rId1"/>
  </sheets>
  <definedNames>
    <definedName name="_xlnm._FilterDatabase" localSheetId="0" hidden="1">Original!$A$4:$R$13</definedName>
    <definedName name="_xlnm.Print_Area" localSheetId="0">Original!$A$1:$S$17</definedName>
    <definedName name="_xlnm.Print_Titles" localSheetId="0">Original!$1:$4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1" l="1"/>
  <c r="P13" i="1" s="1"/>
  <c r="G13" i="1"/>
  <c r="H13" i="1" s="1"/>
  <c r="O12" i="1"/>
  <c r="M12" i="1" s="1"/>
  <c r="G12" i="1"/>
  <c r="I12" i="1" s="1"/>
  <c r="O11" i="1"/>
  <c r="P11" i="1" s="1"/>
  <c r="R11" i="1" s="1"/>
  <c r="G11" i="1"/>
  <c r="H11" i="1" s="1"/>
  <c r="O10" i="1"/>
  <c r="P10" i="1" s="1"/>
  <c r="R10" i="1" s="1"/>
  <c r="G10" i="1"/>
  <c r="O9" i="1"/>
  <c r="P9" i="1" s="1"/>
  <c r="R9" i="1" s="1"/>
  <c r="G9" i="1"/>
  <c r="H9" i="1" s="1"/>
  <c r="O8" i="1"/>
  <c r="P8" i="1" s="1"/>
  <c r="R8" i="1" s="1"/>
  <c r="G8" i="1"/>
  <c r="H8" i="1" s="1"/>
  <c r="O7" i="1"/>
  <c r="P7" i="1" s="1"/>
  <c r="R7" i="1" s="1"/>
  <c r="G7" i="1"/>
  <c r="O6" i="1"/>
  <c r="P6" i="1" s="1"/>
  <c r="R6" i="1" s="1"/>
  <c r="G6" i="1"/>
  <c r="H6" i="1" s="1"/>
  <c r="O5" i="1"/>
  <c r="M5" i="1" s="1"/>
  <c r="G5" i="1"/>
  <c r="I5" i="1" s="1"/>
  <c r="D15" i="1"/>
  <c r="M7" i="1" l="1"/>
  <c r="M13" i="1"/>
  <c r="I9" i="1"/>
  <c r="Q9" i="1" s="1"/>
  <c r="M10" i="1"/>
  <c r="H5" i="1"/>
  <c r="I6" i="1"/>
  <c r="Q6" i="1" s="1"/>
  <c r="P5" i="1"/>
  <c r="Q5" i="1" s="1"/>
  <c r="M6" i="1"/>
  <c r="M8" i="1"/>
  <c r="M9" i="1"/>
  <c r="M11" i="1"/>
  <c r="H12" i="1"/>
  <c r="I13" i="1"/>
  <c r="Q13" i="1" s="1"/>
  <c r="P12" i="1"/>
  <c r="R12" i="1" s="1"/>
  <c r="I7" i="1"/>
  <c r="H7" i="1"/>
  <c r="I10" i="1"/>
  <c r="Q10" i="1" s="1"/>
  <c r="H10" i="1"/>
  <c r="I8" i="1"/>
  <c r="Q8" i="1" s="1"/>
  <c r="I11" i="1"/>
  <c r="Q11" i="1" s="1"/>
  <c r="Q12" i="1" l="1"/>
  <c r="H15" i="1"/>
  <c r="R5" i="1"/>
  <c r="R15" i="1" s="1"/>
  <c r="M15" i="1"/>
  <c r="Q7" i="1"/>
  <c r="I15" i="1"/>
  <c r="Q15" i="1" l="1"/>
  <c r="Q16" i="1" l="1"/>
  <c r="M16" i="1" l="1"/>
</calcChain>
</file>

<file path=xl/sharedStrings.xml><?xml version="1.0" encoding="utf-8"?>
<sst xmlns="http://schemas.openxmlformats.org/spreadsheetml/2006/main" count="46" uniqueCount="40">
  <si>
    <t>Room Number</t>
  </si>
  <si>
    <t>Line</t>
  </si>
  <si>
    <t>Hrs/Yr</t>
  </si>
  <si>
    <t>Prop kWh</t>
  </si>
  <si>
    <t>kWh Saved</t>
  </si>
  <si>
    <t>Control Type</t>
  </si>
  <si>
    <t>Add'l kWh Saved</t>
  </si>
  <si>
    <t>HIF8L4-T5HO</t>
  </si>
  <si>
    <t>W2L4-T8</t>
  </si>
  <si>
    <t>HIF6L4-T8HL</t>
  </si>
  <si>
    <t>I4L4-8F-T8</t>
  </si>
  <si>
    <t>Indoor Track</t>
  </si>
  <si>
    <t>Basketball Court</t>
  </si>
  <si>
    <t>Wrestling Mat</t>
  </si>
  <si>
    <t>Hockey Rink</t>
  </si>
  <si>
    <t>T2L40BX</t>
  </si>
  <si>
    <t>HIF4L4-T8HL</t>
  </si>
  <si>
    <t>HIF8L4-T8HL</t>
  </si>
  <si>
    <t>&lt;=kW saved</t>
  </si>
  <si>
    <t>kWh Saved=&gt;</t>
  </si>
  <si>
    <t>Hours/Year</t>
  </si>
  <si>
    <t>Existing</t>
  </si>
  <si>
    <t>Existing I/W</t>
  </si>
  <si>
    <t>Existing Watts</t>
  </si>
  <si>
    <t>Exisitng kW</t>
  </si>
  <si>
    <t>Exisiting kWh</t>
  </si>
  <si>
    <t>LB1000MH*</t>
  </si>
  <si>
    <t>* - Remove</t>
  </si>
  <si>
    <t>Proposed Type/Model</t>
  </si>
  <si>
    <t>Proposed kW</t>
  </si>
  <si>
    <t>Proposed I/W</t>
  </si>
  <si>
    <t>Proposed Watts</t>
  </si>
  <si>
    <t>Existing Count</t>
  </si>
  <si>
    <t>Proposed Input Watts per fixture</t>
  </si>
  <si>
    <t>Existing Input Watts per fixture</t>
  </si>
  <si>
    <t xml:space="preserve">Anticipated payback period (months) </t>
  </si>
  <si>
    <t>*Cost Each</t>
  </si>
  <si>
    <t>*Cost Extended</t>
  </si>
  <si>
    <t> *Cost to include all material, labor, lifts, existing fixture disposal and proper lamp recycling.</t>
  </si>
  <si>
    <t xml:space="preserve">To meet UMS loan fund requirements, selected awardee must provide acceptable calculations and paperwork to substantiate that the project payback (amount of time it will take to recoup total investment) will be achieved within a 36-month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</si>
</sst>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x14ac:knownFonts="1">
    <font>
      <sz val="10"/>
      <color indexed="8"/>
      <name val="Arial"/>
    </font>
    <font>
      <sz val="8"/>
      <name val="Arial"/>
      <family val="2"/>
    </font>
    <font>
      <sz val="12"/>
      <color indexed="8"/>
      <name val="Calibri"/>
      <family val="2"/>
      <scheme val="minor"/>
    </font>
    <font>
      <sz val="12"/>
      <name val="Calibri"/>
      <family val="2"/>
      <scheme val="minor"/>
    </font>
    <font>
      <sz val="12"/>
      <color rgb="FFC00000"/>
      <name val="Calibri"/>
      <family val="2"/>
      <scheme val="minor"/>
    </font>
    <font>
      <sz val="12"/>
      <color theme="1"/>
      <name val="Calibri"/>
      <family val="2"/>
      <scheme val="minor"/>
    </font>
    <font>
      <b/>
      <sz val="12"/>
      <color rgb="FFC00000"/>
      <name val="Calibri"/>
      <family val="2"/>
      <scheme val="minor"/>
    </font>
    <font>
      <b/>
      <sz val="12"/>
      <color indexed="8"/>
      <name val="Calibri"/>
      <family val="2"/>
      <scheme val="minor"/>
    </font>
    <font>
      <b/>
      <sz val="12"/>
      <name val="Calibri"/>
      <family val="2"/>
      <scheme val="minor"/>
    </font>
    <font>
      <b/>
      <sz val="12"/>
      <color theme="1"/>
      <name val="Calibri"/>
      <family val="2"/>
      <scheme val="minor"/>
    </font>
    <font>
      <b/>
      <sz val="10"/>
      <color indexed="8"/>
      <name val="Arial"/>
      <family val="2"/>
    </font>
    <font>
      <b/>
      <sz val="12"/>
      <color rgb="FF000000"/>
      <name val="Calibri"/>
      <family val="2"/>
      <scheme val="minor"/>
    </font>
    <font>
      <b/>
      <sz val="14"/>
      <color rgb="FF222222"/>
      <name val="Arial"/>
      <family val="2"/>
    </font>
    <font>
      <sz val="16"/>
      <color indexed="8"/>
      <name val="Arial"/>
      <family val="2"/>
    </font>
    <font>
      <b/>
      <sz val="16"/>
      <color indexed="8"/>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horizontal="center"/>
    </xf>
    <xf numFmtId="0" fontId="2" fillId="0" borderId="0" xfId="0" applyFont="1" applyAlignment="1">
      <alignment horizontal="left"/>
    </xf>
    <xf numFmtId="2" fontId="3" fillId="0" borderId="0" xfId="0" applyNumberFormat="1" applyFont="1" applyAlignment="1">
      <alignment horizontal="center"/>
    </xf>
    <xf numFmtId="0" fontId="2"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0" fontId="7" fillId="0" borderId="0" xfId="0" applyFont="1" applyAlignment="1">
      <alignment horizontal="left"/>
    </xf>
    <xf numFmtId="0" fontId="7" fillId="0" borderId="0" xfId="0" applyFont="1"/>
    <xf numFmtId="0" fontId="7" fillId="0" borderId="0" xfId="0" applyFont="1" applyAlignment="1">
      <alignment horizontal="center"/>
    </xf>
    <xf numFmtId="164" fontId="2" fillId="0" borderId="0" xfId="0" applyNumberFormat="1" applyFont="1" applyAlignment="1">
      <alignment horizontal="left"/>
    </xf>
    <xf numFmtId="0" fontId="7" fillId="2" borderId="1" xfId="0" applyFont="1" applyFill="1" applyBorder="1" applyAlignment="1">
      <alignment horizontal="center"/>
    </xf>
    <xf numFmtId="0" fontId="7" fillId="2" borderId="1" xfId="0" applyFont="1" applyFill="1" applyBorder="1" applyAlignment="1">
      <alignment horizontal="left"/>
    </xf>
    <xf numFmtId="2" fontId="9" fillId="2" borderId="1" xfId="0" applyNumberFormat="1" applyFont="1" applyFill="1" applyBorder="1" applyAlignment="1">
      <alignment horizontal="center"/>
    </xf>
    <xf numFmtId="2" fontId="2" fillId="0" borderId="0" xfId="0" applyNumberFormat="1" applyFont="1"/>
    <xf numFmtId="2" fontId="4" fillId="0" borderId="0" xfId="0" applyNumberFormat="1" applyFont="1"/>
    <xf numFmtId="2" fontId="7" fillId="0" borderId="0" xfId="0" applyNumberFormat="1" applyFont="1" applyAlignment="1">
      <alignment horizontal="center"/>
    </xf>
    <xf numFmtId="2" fontId="6" fillId="0" borderId="0" xfId="0" applyNumberFormat="1" applyFont="1"/>
    <xf numFmtId="2" fontId="7" fillId="0" borderId="0" xfId="0" applyNumberFormat="1" applyFont="1"/>
    <xf numFmtId="0" fontId="3" fillId="0" borderId="0" xfId="0" applyFont="1"/>
    <xf numFmtId="0" fontId="8" fillId="2" borderId="1" xfId="0" applyFont="1" applyFill="1" applyBorder="1"/>
    <xf numFmtId="0" fontId="8" fillId="0" borderId="0" xfId="0" applyFont="1"/>
    <xf numFmtId="1" fontId="2" fillId="0" borderId="0" xfId="0" applyNumberFormat="1" applyFont="1"/>
    <xf numFmtId="1" fontId="7" fillId="0" borderId="0" xfId="0" applyNumberFormat="1" applyFont="1"/>
    <xf numFmtId="1" fontId="7" fillId="2" borderId="1" xfId="0" applyNumberFormat="1" applyFont="1" applyFill="1" applyBorder="1" applyAlignment="1">
      <alignment horizontal="center"/>
    </xf>
    <xf numFmtId="1" fontId="2" fillId="0" borderId="0" xfId="0" applyNumberFormat="1" applyFont="1" applyAlignment="1">
      <alignment horizontal="center"/>
    </xf>
    <xf numFmtId="1" fontId="7" fillId="0" borderId="0" xfId="0" applyNumberFormat="1" applyFont="1" applyAlignment="1">
      <alignment horizontal="center"/>
    </xf>
    <xf numFmtId="0" fontId="8" fillId="0" borderId="0" xfId="0" applyFont="1" applyAlignment="1">
      <alignment horizontal="center"/>
    </xf>
    <xf numFmtId="2" fontId="3" fillId="0" borderId="0" xfId="0" applyNumberFormat="1" applyFont="1"/>
    <xf numFmtId="2" fontId="8" fillId="2" borderId="1" xfId="0" applyNumberFormat="1" applyFont="1" applyFill="1" applyBorder="1" applyAlignment="1">
      <alignment horizontal="center"/>
    </xf>
    <xf numFmtId="2" fontId="8" fillId="0" borderId="0" xfId="0" applyNumberFormat="1" applyFont="1"/>
    <xf numFmtId="2" fontId="8" fillId="0" borderId="0" xfId="0" applyNumberFormat="1" applyFont="1" applyAlignment="1">
      <alignment horizontal="center"/>
    </xf>
    <xf numFmtId="0" fontId="10" fillId="0" borderId="0" xfId="0" applyFont="1"/>
    <xf numFmtId="2" fontId="8" fillId="0" borderId="0" xfId="0" applyNumberFormat="1" applyFont="1" applyAlignment="1">
      <alignment horizontal="center" wrapText="1"/>
    </xf>
    <xf numFmtId="2" fontId="3" fillId="3" borderId="1" xfId="0" applyNumberFormat="1" applyFont="1" applyFill="1" applyBorder="1" applyAlignment="1">
      <alignment horizontal="center"/>
    </xf>
    <xf numFmtId="0" fontId="11" fillId="2" borderId="1" xfId="0" applyFont="1" applyFill="1" applyBorder="1" applyAlignment="1">
      <alignment horizontal="center"/>
    </xf>
    <xf numFmtId="0" fontId="7" fillId="2" borderId="0" xfId="0" applyFont="1" applyFill="1" applyAlignment="1">
      <alignment horizontal="center" wrapText="1"/>
    </xf>
    <xf numFmtId="0" fontId="13" fillId="0" borderId="0" xfId="0" applyFont="1" applyAlignment="1">
      <alignment horizontal="center" vertical="center"/>
    </xf>
    <xf numFmtId="0" fontId="12" fillId="0" borderId="0" xfId="0" applyFont="1" applyAlignment="1">
      <alignment horizontal="center" vertical="center"/>
    </xf>
    <xf numFmtId="0" fontId="14" fillId="4" borderId="0" xfId="0" applyFont="1" applyFill="1" applyAlignment="1">
      <alignment vertical="center" wrapText="1"/>
    </xf>
  </cellXfs>
  <cellStyles count="1">
    <cellStyle name="Normal" xfId="0" builtinId="0"/>
  </cellStyles>
  <dxfs count="0"/>
  <tableStyles count="0" defaultTableStyle="TableStyleMedium9"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435427</xdr:colOff>
      <xdr:row>0</xdr:row>
      <xdr:rowOff>250032</xdr:rowOff>
    </xdr:from>
    <xdr:to>
      <xdr:col>2</xdr:col>
      <xdr:colOff>1003934</xdr:colOff>
      <xdr:row>2</xdr:row>
      <xdr:rowOff>53341</xdr:rowOff>
    </xdr:to>
    <xdr:pic>
      <xdr:nvPicPr>
        <xdr:cNvPr id="3" name="Picture 2">
          <a:extLst>
            <a:ext uri="{FF2B5EF4-FFF2-40B4-BE49-F238E27FC236}">
              <a16:creationId xmlns:a16="http://schemas.microsoft.com/office/drawing/2014/main" id="{09B61719-4BAD-41C0-BCCE-E344E64032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427" y="250032"/>
          <a:ext cx="2779260" cy="559594"/>
        </a:xfrm>
        <a:prstGeom prst="rect">
          <a:avLst/>
        </a:prstGeom>
        <a:solidFill>
          <a:schemeClr val="bg1"/>
        </a:solidFill>
      </xdr:spPr>
    </xdr:pic>
    <xdr:clientData/>
  </xdr:twoCellAnchor>
  <xdr:twoCellAnchor>
    <xdr:from>
      <xdr:col>2</xdr:col>
      <xdr:colOff>1631156</xdr:colOff>
      <xdr:row>0</xdr:row>
      <xdr:rowOff>154781</xdr:rowOff>
    </xdr:from>
    <xdr:to>
      <xdr:col>5</xdr:col>
      <xdr:colOff>511968</xdr:colOff>
      <xdr:row>1</xdr:row>
      <xdr:rowOff>333375</xdr:rowOff>
    </xdr:to>
    <xdr:sp macro="" textlink="">
      <xdr:nvSpPr>
        <xdr:cNvPr id="4" name="TextBox 3">
          <a:extLst>
            <a:ext uri="{FF2B5EF4-FFF2-40B4-BE49-F238E27FC236}">
              <a16:creationId xmlns:a16="http://schemas.microsoft.com/office/drawing/2014/main" id="{F556A0AC-1692-EE2E-428C-AB6252C92735}"/>
            </a:ext>
          </a:extLst>
        </xdr:cNvPr>
        <xdr:cNvSpPr txBox="1"/>
      </xdr:nvSpPr>
      <xdr:spPr>
        <a:xfrm>
          <a:off x="3845719" y="154781"/>
          <a:ext cx="2607468" cy="55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t>University of Southern Maine </a:t>
          </a:r>
        </a:p>
        <a:p>
          <a:pPr algn="ctr"/>
          <a:r>
            <a:rPr lang="en-US" sz="1400"/>
            <a:t>Room by Room savings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4"/>
  <sheetViews>
    <sheetView tabSelected="1" zoomScale="80" zoomScaleNormal="80" zoomScaleSheetLayoutView="226" workbookViewId="0">
      <selection activeCell="A9" sqref="A9:XFD9"/>
    </sheetView>
  </sheetViews>
  <sheetFormatPr defaultColWidth="9.140625" defaultRowHeight="30" customHeight="1" x14ac:dyDescent="0.25"/>
  <cols>
    <col min="1" max="1" width="11" style="2" customWidth="1"/>
    <col min="2" max="2" width="22.140625" style="2" customWidth="1"/>
    <col min="3" max="3" width="24.85546875" style="19" customWidth="1"/>
    <col min="4" max="4" width="15.28515625" style="19" customWidth="1"/>
    <col min="5" max="5" width="15.7109375" style="25" customWidth="1"/>
    <col min="6" max="6" width="20.140625" style="22" customWidth="1"/>
    <col min="7" max="7" width="21" style="15" bestFit="1" customWidth="1"/>
    <col min="8" max="9" width="15.7109375" style="14" customWidth="1"/>
    <col min="10" max="10" width="6.7109375" style="14" customWidth="1"/>
    <col min="11" max="11" width="23.7109375" style="14" customWidth="1"/>
    <col min="12" max="12" width="23.5703125" bestFit="1" customWidth="1"/>
    <col min="13" max="13" width="20" style="1" customWidth="1"/>
    <col min="14" max="14" width="22.5703125" style="14" customWidth="1"/>
    <col min="15" max="15" width="20" style="15" bestFit="1" customWidth="1"/>
    <col min="16" max="16" width="19.85546875" style="14" customWidth="1"/>
    <col min="17" max="17" width="15.28515625" style="14" customWidth="1"/>
    <col min="18" max="18" width="19.7109375" style="14" customWidth="1"/>
    <col min="19" max="19" width="23.85546875" style="5" customWidth="1"/>
    <col min="20" max="20" width="15.85546875" style="4" customWidth="1"/>
    <col min="21" max="21" width="21.7109375" style="4" customWidth="1"/>
    <col min="22" max="16384" width="9.140625" style="4"/>
  </cols>
  <sheetData>
    <row r="1" spans="1:21" ht="30" customHeight="1" x14ac:dyDescent="0.25">
      <c r="D1" s="27"/>
      <c r="M1" s="9"/>
    </row>
    <row r="2" spans="1:21" ht="30" customHeight="1" x14ac:dyDescent="0.25">
      <c r="A2" s="7"/>
      <c r="C2" s="8"/>
      <c r="D2" s="9"/>
      <c r="E2" s="26"/>
    </row>
    <row r="3" spans="1:21" ht="30" customHeight="1" x14ac:dyDescent="0.25">
      <c r="A3" s="7"/>
      <c r="B3" s="10"/>
      <c r="D3" s="25"/>
      <c r="E3" s="26" t="s">
        <v>20</v>
      </c>
      <c r="F3" s="33" t="s">
        <v>34</v>
      </c>
      <c r="G3" s="18"/>
      <c r="H3" s="18"/>
      <c r="I3" s="18"/>
      <c r="J3" s="18"/>
      <c r="K3" s="32"/>
      <c r="L3" s="9"/>
      <c r="M3" s="18"/>
      <c r="N3" s="33" t="s">
        <v>33</v>
      </c>
      <c r="O3" s="18"/>
      <c r="R3" s="5"/>
    </row>
    <row r="4" spans="1:21" s="1" customFormat="1" ht="30" customHeight="1" x14ac:dyDescent="0.25">
      <c r="A4" s="11" t="s">
        <v>1</v>
      </c>
      <c r="B4" s="12" t="s">
        <v>0</v>
      </c>
      <c r="C4" s="20" t="s">
        <v>21</v>
      </c>
      <c r="D4" s="24" t="s">
        <v>32</v>
      </c>
      <c r="E4" s="24" t="s">
        <v>2</v>
      </c>
      <c r="F4" s="29" t="s">
        <v>22</v>
      </c>
      <c r="G4" s="13" t="s">
        <v>23</v>
      </c>
      <c r="H4" s="13" t="s">
        <v>24</v>
      </c>
      <c r="I4" s="13" t="s">
        <v>25</v>
      </c>
      <c r="J4" s="13"/>
      <c r="K4" s="20" t="s">
        <v>28</v>
      </c>
      <c r="L4" s="11" t="s">
        <v>5</v>
      </c>
      <c r="M4" s="13" t="s">
        <v>29</v>
      </c>
      <c r="N4" s="29" t="s">
        <v>30</v>
      </c>
      <c r="O4" s="13" t="s">
        <v>31</v>
      </c>
      <c r="P4" s="13" t="s">
        <v>3</v>
      </c>
      <c r="Q4" s="29" t="s">
        <v>4</v>
      </c>
      <c r="R4" s="29" t="s">
        <v>6</v>
      </c>
      <c r="S4" s="35" t="s">
        <v>36</v>
      </c>
      <c r="T4" s="35" t="s">
        <v>37</v>
      </c>
      <c r="U4" s="36" t="s">
        <v>35</v>
      </c>
    </row>
    <row r="5" spans="1:21" ht="30" customHeight="1" x14ac:dyDescent="0.25">
      <c r="A5" s="1">
        <v>1</v>
      </c>
      <c r="B5" s="4" t="s">
        <v>11</v>
      </c>
      <c r="C5" s="4" t="s">
        <v>7</v>
      </c>
      <c r="D5" s="1">
        <v>75</v>
      </c>
      <c r="E5" s="1">
        <v>5824</v>
      </c>
      <c r="F5" s="3">
        <v>468</v>
      </c>
      <c r="G5" s="3">
        <f t="shared" ref="G5:G13" si="0">+F5*D5</f>
        <v>35100</v>
      </c>
      <c r="H5" s="3">
        <f t="shared" ref="H5:H13" si="1">+G5/1000</f>
        <v>35.1</v>
      </c>
      <c r="I5" s="3">
        <f t="shared" ref="I5:I13" si="2">+G5*E5/1000</f>
        <v>204422.39999999999</v>
      </c>
      <c r="J5" s="3"/>
      <c r="K5" s="4"/>
      <c r="L5" s="1"/>
      <c r="M5" s="3">
        <f>+O5/1000</f>
        <v>0</v>
      </c>
      <c r="N5" s="34"/>
      <c r="O5" s="3">
        <f t="shared" ref="O5:O13" si="3">+N5*D5</f>
        <v>0</v>
      </c>
      <c r="P5" s="3">
        <f t="shared" ref="P5:P13" si="4">+O5*E5/1000</f>
        <v>0</v>
      </c>
      <c r="Q5" s="3">
        <f t="shared" ref="Q5:Q13" si="5">+I5-P5</f>
        <v>204422.39999999999</v>
      </c>
      <c r="R5" s="3">
        <f>P5*0.35</f>
        <v>0</v>
      </c>
    </row>
    <row r="6" spans="1:21" ht="30" customHeight="1" x14ac:dyDescent="0.25">
      <c r="A6" s="1">
        <v>2</v>
      </c>
      <c r="B6" s="4" t="s">
        <v>11</v>
      </c>
      <c r="C6" s="4" t="s">
        <v>8</v>
      </c>
      <c r="D6" s="1">
        <v>46</v>
      </c>
      <c r="E6" s="1">
        <v>5824</v>
      </c>
      <c r="F6" s="3">
        <v>60</v>
      </c>
      <c r="G6" s="3">
        <f t="shared" si="0"/>
        <v>2760</v>
      </c>
      <c r="H6" s="3">
        <f t="shared" si="1"/>
        <v>2.76</v>
      </c>
      <c r="I6" s="3">
        <f t="shared" si="2"/>
        <v>16074.24</v>
      </c>
      <c r="J6" s="3"/>
      <c r="K6" s="4"/>
      <c r="L6" s="1"/>
      <c r="M6" s="3">
        <f t="shared" ref="M6:M13" si="6">+O6/1000</f>
        <v>0</v>
      </c>
      <c r="N6" s="34"/>
      <c r="O6" s="3">
        <f t="shared" si="3"/>
        <v>0</v>
      </c>
      <c r="P6" s="3">
        <f t="shared" si="4"/>
        <v>0</v>
      </c>
      <c r="Q6" s="3">
        <f t="shared" si="5"/>
        <v>16074.24</v>
      </c>
      <c r="R6" s="3">
        <f>P6*0.35</f>
        <v>0</v>
      </c>
    </row>
    <row r="7" spans="1:21" ht="30" customHeight="1" x14ac:dyDescent="0.25">
      <c r="A7" s="1">
        <v>3</v>
      </c>
      <c r="B7" s="4" t="s">
        <v>11</v>
      </c>
      <c r="C7" s="4" t="s">
        <v>15</v>
      </c>
      <c r="D7" s="1">
        <v>6</v>
      </c>
      <c r="E7" s="1">
        <v>5824</v>
      </c>
      <c r="F7" s="3">
        <v>72</v>
      </c>
      <c r="G7" s="3">
        <f t="shared" si="0"/>
        <v>432</v>
      </c>
      <c r="H7" s="3">
        <f t="shared" si="1"/>
        <v>0.432</v>
      </c>
      <c r="I7" s="3">
        <f t="shared" si="2"/>
        <v>2515.9679999999998</v>
      </c>
      <c r="J7" s="3"/>
      <c r="K7" s="4"/>
      <c r="L7" s="1"/>
      <c r="M7" s="3">
        <f t="shared" si="6"/>
        <v>0</v>
      </c>
      <c r="N7" s="34"/>
      <c r="O7" s="3">
        <f t="shared" si="3"/>
        <v>0</v>
      </c>
      <c r="P7" s="3">
        <f t="shared" si="4"/>
        <v>0</v>
      </c>
      <c r="Q7" s="3">
        <f t="shared" si="5"/>
        <v>2515.9679999999998</v>
      </c>
      <c r="R7" s="3">
        <f>P7*0.35</f>
        <v>0</v>
      </c>
    </row>
    <row r="8" spans="1:21" ht="30" customHeight="1" x14ac:dyDescent="0.25">
      <c r="A8" s="1">
        <v>4</v>
      </c>
      <c r="B8" s="4" t="s">
        <v>12</v>
      </c>
      <c r="C8" s="4" t="s">
        <v>9</v>
      </c>
      <c r="D8" s="1">
        <v>52</v>
      </c>
      <c r="E8" s="1">
        <v>5824</v>
      </c>
      <c r="F8" s="3">
        <v>224</v>
      </c>
      <c r="G8" s="3">
        <f t="shared" si="0"/>
        <v>11648</v>
      </c>
      <c r="H8" s="3">
        <f t="shared" si="1"/>
        <v>11.648</v>
      </c>
      <c r="I8" s="3">
        <f t="shared" si="2"/>
        <v>67837.952000000005</v>
      </c>
      <c r="J8" s="3"/>
      <c r="K8" s="4"/>
      <c r="L8" s="1"/>
      <c r="M8" s="3">
        <f t="shared" si="6"/>
        <v>0</v>
      </c>
      <c r="N8" s="34"/>
      <c r="O8" s="3">
        <f t="shared" si="3"/>
        <v>0</v>
      </c>
      <c r="P8" s="3">
        <f t="shared" si="4"/>
        <v>0</v>
      </c>
      <c r="Q8" s="3">
        <f t="shared" si="5"/>
        <v>67837.952000000005</v>
      </c>
      <c r="R8" s="3">
        <f>P8*0.35</f>
        <v>0</v>
      </c>
    </row>
    <row r="9" spans="1:21" ht="30" customHeight="1" x14ac:dyDescent="0.25">
      <c r="A9" s="1">
        <v>7</v>
      </c>
      <c r="B9" s="4" t="s">
        <v>13</v>
      </c>
      <c r="C9" s="4" t="s">
        <v>10</v>
      </c>
      <c r="D9" s="1">
        <v>14</v>
      </c>
      <c r="E9" s="1">
        <v>5824</v>
      </c>
      <c r="F9" s="3">
        <v>112</v>
      </c>
      <c r="G9" s="3">
        <f t="shared" si="0"/>
        <v>1568</v>
      </c>
      <c r="H9" s="3">
        <f t="shared" si="1"/>
        <v>1.5680000000000001</v>
      </c>
      <c r="I9" s="3">
        <f t="shared" si="2"/>
        <v>9132.0319999999992</v>
      </c>
      <c r="J9" s="3"/>
      <c r="K9" s="4"/>
      <c r="L9" s="1"/>
      <c r="M9" s="3">
        <f t="shared" si="6"/>
        <v>0</v>
      </c>
      <c r="N9" s="34"/>
      <c r="O9" s="3">
        <f t="shared" si="3"/>
        <v>0</v>
      </c>
      <c r="P9" s="3">
        <f t="shared" si="4"/>
        <v>0</v>
      </c>
      <c r="Q9" s="3">
        <f t="shared" si="5"/>
        <v>9132.0319999999992</v>
      </c>
      <c r="R9" s="3">
        <f>P9*0.35</f>
        <v>0</v>
      </c>
    </row>
    <row r="10" spans="1:21" ht="30" customHeight="1" x14ac:dyDescent="0.25">
      <c r="A10" s="1">
        <v>8</v>
      </c>
      <c r="B10" s="4" t="s">
        <v>13</v>
      </c>
      <c r="C10" s="4" t="s">
        <v>8</v>
      </c>
      <c r="D10" s="1">
        <v>2</v>
      </c>
      <c r="E10" s="1">
        <v>5824</v>
      </c>
      <c r="F10" s="3">
        <v>60</v>
      </c>
      <c r="G10" s="3">
        <f t="shared" si="0"/>
        <v>120</v>
      </c>
      <c r="H10" s="3">
        <f t="shared" si="1"/>
        <v>0.12</v>
      </c>
      <c r="I10" s="3">
        <f t="shared" si="2"/>
        <v>698.88</v>
      </c>
      <c r="J10" s="3"/>
      <c r="K10" s="4"/>
      <c r="L10" s="1"/>
      <c r="M10" s="3">
        <f t="shared" si="6"/>
        <v>0</v>
      </c>
      <c r="N10" s="34"/>
      <c r="O10" s="3">
        <f t="shared" si="3"/>
        <v>0</v>
      </c>
      <c r="P10" s="3">
        <f t="shared" si="4"/>
        <v>0</v>
      </c>
      <c r="Q10" s="3">
        <f t="shared" si="5"/>
        <v>698.88</v>
      </c>
      <c r="R10" s="3">
        <f>P10*0.35</f>
        <v>0</v>
      </c>
    </row>
    <row r="11" spans="1:21" ht="30" customHeight="1" x14ac:dyDescent="0.25">
      <c r="A11" s="1">
        <v>9</v>
      </c>
      <c r="B11" s="4" t="s">
        <v>14</v>
      </c>
      <c r="C11" s="4" t="s">
        <v>16</v>
      </c>
      <c r="D11" s="1">
        <v>13</v>
      </c>
      <c r="E11" s="1">
        <v>5824</v>
      </c>
      <c r="F11" s="3">
        <v>156</v>
      </c>
      <c r="G11" s="3">
        <f t="shared" si="0"/>
        <v>2028</v>
      </c>
      <c r="H11" s="3">
        <f t="shared" si="1"/>
        <v>2.028</v>
      </c>
      <c r="I11" s="3">
        <f t="shared" si="2"/>
        <v>11811.072</v>
      </c>
      <c r="J11" s="3"/>
      <c r="K11" s="4"/>
      <c r="L11" s="1"/>
      <c r="M11" s="3">
        <f t="shared" si="6"/>
        <v>0</v>
      </c>
      <c r="N11" s="34"/>
      <c r="O11" s="3">
        <f t="shared" si="3"/>
        <v>0</v>
      </c>
      <c r="P11" s="3">
        <f t="shared" si="4"/>
        <v>0</v>
      </c>
      <c r="Q11" s="3">
        <f t="shared" si="5"/>
        <v>11811.072</v>
      </c>
      <c r="R11" s="3">
        <f>P11*0.35</f>
        <v>0</v>
      </c>
    </row>
    <row r="12" spans="1:21" ht="30" customHeight="1" x14ac:dyDescent="0.25">
      <c r="A12" s="1">
        <v>10</v>
      </c>
      <c r="B12" s="4" t="s">
        <v>14</v>
      </c>
      <c r="C12" s="4" t="s">
        <v>17</v>
      </c>
      <c r="D12" s="1">
        <v>58</v>
      </c>
      <c r="E12" s="1">
        <v>5824</v>
      </c>
      <c r="F12" s="3">
        <v>312</v>
      </c>
      <c r="G12" s="3">
        <f t="shared" si="0"/>
        <v>18096</v>
      </c>
      <c r="H12" s="3">
        <f t="shared" si="1"/>
        <v>18.096</v>
      </c>
      <c r="I12" s="3">
        <f t="shared" si="2"/>
        <v>105391.10400000001</v>
      </c>
      <c r="J12" s="3"/>
      <c r="K12" s="4"/>
      <c r="L12" s="1"/>
      <c r="M12" s="3">
        <f t="shared" si="6"/>
        <v>0</v>
      </c>
      <c r="N12" s="34"/>
      <c r="O12" s="3">
        <f t="shared" si="3"/>
        <v>0</v>
      </c>
      <c r="P12" s="3">
        <f t="shared" si="4"/>
        <v>0</v>
      </c>
      <c r="Q12" s="3">
        <f t="shared" si="5"/>
        <v>105391.10400000001</v>
      </c>
      <c r="R12" s="3">
        <f>P12*0.35</f>
        <v>0</v>
      </c>
    </row>
    <row r="13" spans="1:21" ht="30" customHeight="1" x14ac:dyDescent="0.25">
      <c r="A13" s="1">
        <v>11</v>
      </c>
      <c r="B13" s="4" t="s">
        <v>14</v>
      </c>
      <c r="C13" s="4" t="s">
        <v>26</v>
      </c>
      <c r="D13" s="1">
        <v>18</v>
      </c>
      <c r="E13" s="1">
        <v>832</v>
      </c>
      <c r="F13" s="3">
        <v>1085</v>
      </c>
      <c r="G13" s="3">
        <f t="shared" si="0"/>
        <v>19530</v>
      </c>
      <c r="H13" s="3">
        <f t="shared" si="1"/>
        <v>19.53</v>
      </c>
      <c r="I13" s="3">
        <f t="shared" si="2"/>
        <v>16248.96</v>
      </c>
      <c r="J13" s="3"/>
      <c r="K13" s="4"/>
      <c r="L13" s="1"/>
      <c r="M13" s="3">
        <f t="shared" si="6"/>
        <v>0</v>
      </c>
      <c r="N13" s="34"/>
      <c r="O13" s="3">
        <f t="shared" si="3"/>
        <v>0</v>
      </c>
      <c r="P13" s="3">
        <f t="shared" si="4"/>
        <v>0</v>
      </c>
      <c r="Q13" s="3">
        <f t="shared" si="5"/>
        <v>16248.96</v>
      </c>
      <c r="R13" s="3"/>
    </row>
    <row r="14" spans="1:21" ht="30" customHeight="1" x14ac:dyDescent="0.25">
      <c r="D14" s="25"/>
      <c r="E14" s="22"/>
      <c r="F14" s="15"/>
      <c r="G14" s="14"/>
      <c r="K14"/>
      <c r="L14" s="1"/>
      <c r="M14" s="14"/>
      <c r="N14" s="28"/>
      <c r="O14" s="14"/>
      <c r="Q14" s="28"/>
      <c r="R14" s="3"/>
    </row>
    <row r="15" spans="1:21" s="8" customFormat="1" ht="30" customHeight="1" x14ac:dyDescent="0.25">
      <c r="A15" s="7"/>
      <c r="B15" s="7"/>
      <c r="C15" s="21" t="s">
        <v>27</v>
      </c>
      <c r="D15" s="26">
        <f>SUM(D4:D14)</f>
        <v>284</v>
      </c>
      <c r="E15" s="23"/>
      <c r="F15" s="17"/>
      <c r="G15" s="18"/>
      <c r="H15" s="16">
        <f>SUM(H5:H14)</f>
        <v>91.281999999999996</v>
      </c>
      <c r="I15" s="16">
        <f>SUM(I5:I14)</f>
        <v>434132.60800000001</v>
      </c>
      <c r="J15" s="16"/>
      <c r="L15" s="9"/>
      <c r="M15" s="16">
        <f>SUM(M5:M14)</f>
        <v>0</v>
      </c>
      <c r="N15" s="30"/>
      <c r="O15" s="18"/>
      <c r="P15" s="18"/>
      <c r="Q15" s="31">
        <f>SUM(Q5:Q14)</f>
        <v>434132.60800000001</v>
      </c>
      <c r="R15" s="31">
        <f>SUM(R5:R14)</f>
        <v>0</v>
      </c>
    </row>
    <row r="16" spans="1:21" ht="30" customHeight="1" x14ac:dyDescent="0.25">
      <c r="D16" s="25"/>
      <c r="E16" s="22"/>
      <c r="F16" s="15"/>
      <c r="G16" s="14"/>
      <c r="K16"/>
      <c r="L16" s="1"/>
      <c r="M16" s="31">
        <f>+H15-M15</f>
        <v>91.281999999999996</v>
      </c>
      <c r="N16" s="31" t="s">
        <v>18</v>
      </c>
      <c r="O16" s="14"/>
      <c r="P16" s="31" t="s">
        <v>19</v>
      </c>
      <c r="Q16" s="31">
        <f>Q15+R15</f>
        <v>434132.60800000001</v>
      </c>
      <c r="R16" s="3"/>
    </row>
    <row r="18" spans="2:15" ht="30" customHeight="1" x14ac:dyDescent="0.25">
      <c r="G18" s="38" t="s">
        <v>38</v>
      </c>
      <c r="H18" s="38"/>
      <c r="I18" s="38"/>
      <c r="J18" s="38"/>
      <c r="K18" s="38"/>
      <c r="L18" s="38"/>
      <c r="M18" s="38"/>
    </row>
    <row r="19" spans="2:15" ht="30" customHeight="1" x14ac:dyDescent="0.25">
      <c r="B19" s="37"/>
      <c r="C19" s="37"/>
      <c r="D19" s="37"/>
      <c r="E19" s="37"/>
      <c r="F19" s="37"/>
      <c r="G19" s="39" t="s">
        <v>39</v>
      </c>
      <c r="H19" s="39"/>
      <c r="I19" s="39"/>
      <c r="J19" s="39"/>
      <c r="K19" s="39"/>
      <c r="L19" s="39"/>
      <c r="M19" s="39"/>
      <c r="N19" s="39"/>
      <c r="O19" s="39"/>
    </row>
    <row r="20" spans="2:15" ht="30" customHeight="1" x14ac:dyDescent="0.25">
      <c r="G20" s="39"/>
      <c r="H20" s="39"/>
      <c r="I20" s="39"/>
      <c r="J20" s="39"/>
      <c r="K20" s="39"/>
      <c r="L20" s="39"/>
      <c r="M20" s="39"/>
      <c r="N20" s="39"/>
      <c r="O20" s="39"/>
    </row>
    <row r="21" spans="2:15" ht="30" customHeight="1" x14ac:dyDescent="0.25">
      <c r="H21" s="6"/>
      <c r="J21" s="6"/>
      <c r="K21" s="6"/>
    </row>
    <row r="22" spans="2:15" ht="30" customHeight="1" x14ac:dyDescent="0.25">
      <c r="H22" s="6"/>
      <c r="J22" s="6"/>
      <c r="K22" s="6"/>
    </row>
    <row r="23" spans="2:15" ht="30" customHeight="1" x14ac:dyDescent="0.25">
      <c r="H23" s="6"/>
      <c r="J23" s="6"/>
      <c r="K23" s="6"/>
    </row>
    <row r="24" spans="2:15" ht="30" customHeight="1" x14ac:dyDescent="0.25">
      <c r="H24" s="6"/>
      <c r="J24" s="6"/>
      <c r="K24" s="6"/>
    </row>
    <row r="25" spans="2:15" ht="30" customHeight="1" x14ac:dyDescent="0.25">
      <c r="H25" s="6"/>
      <c r="J25" s="6"/>
      <c r="K25" s="6"/>
    </row>
    <row r="26" spans="2:15" ht="30" customHeight="1" x14ac:dyDescent="0.25">
      <c r="H26" s="6"/>
      <c r="J26" s="6"/>
      <c r="K26" s="6"/>
    </row>
    <row r="27" spans="2:15" ht="30" customHeight="1" x14ac:dyDescent="0.25">
      <c r="H27" s="6"/>
      <c r="J27" s="6"/>
      <c r="K27" s="6"/>
    </row>
    <row r="28" spans="2:15" ht="30" customHeight="1" x14ac:dyDescent="0.25">
      <c r="H28" s="6"/>
      <c r="J28" s="6"/>
      <c r="K28" s="6"/>
    </row>
    <row r="29" spans="2:15" ht="30" customHeight="1" x14ac:dyDescent="0.25">
      <c r="H29" s="6"/>
      <c r="J29" s="6"/>
      <c r="K29" s="6"/>
    </row>
    <row r="30" spans="2:15" ht="30" customHeight="1" x14ac:dyDescent="0.25">
      <c r="H30" s="6"/>
      <c r="J30" s="6"/>
      <c r="K30" s="6"/>
    </row>
    <row r="31" spans="2:15" ht="30" customHeight="1" x14ac:dyDescent="0.25">
      <c r="H31" s="6"/>
      <c r="J31" s="6"/>
      <c r="K31" s="6"/>
    </row>
    <row r="32" spans="2:15" ht="30" customHeight="1" x14ac:dyDescent="0.25">
      <c r="H32" s="6"/>
      <c r="J32" s="6"/>
      <c r="K32" s="6"/>
    </row>
    <row r="33" spans="8:11" ht="30" customHeight="1" x14ac:dyDescent="0.25">
      <c r="H33" s="6"/>
      <c r="J33" s="6"/>
      <c r="K33" s="6"/>
    </row>
    <row r="34" spans="8:11" ht="30" customHeight="1" x14ac:dyDescent="0.25">
      <c r="H34" s="6"/>
      <c r="J34" s="6"/>
      <c r="K34" s="6"/>
    </row>
  </sheetData>
  <mergeCells count="2">
    <mergeCell ref="G18:M18"/>
    <mergeCell ref="G19:O20"/>
  </mergeCells>
  <phoneticPr fontId="1" type="noConversion"/>
  <printOptions gridLines="1"/>
  <pageMargins left="0.5" right="0.5" top="0.5" bottom="0.5" header="0.5" footer="0.5"/>
  <pageSetup paperSize="3" scale="38"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Original</vt:lpstr>
      <vt:lpstr>Original!Print_Area</vt:lpstr>
      <vt:lpstr>Original!Print_Titles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Hanson</dc:creator>
  <cp:lastModifiedBy>Gregg N Allen</cp:lastModifiedBy>
  <cp:lastPrinted>2022-04-20T19:55:01Z</cp:lastPrinted>
  <dcterms:created xsi:type="dcterms:W3CDTF">2007-11-06T19:26:28Z</dcterms:created>
  <dcterms:modified xsi:type="dcterms:W3CDTF">2023-03-08T16:17:50Z</dcterms:modified>
</cp:coreProperties>
</file>