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reen\Desktop\"/>
    </mc:Choice>
  </mc:AlternateContent>
  <xr:revisionPtr revIDLastSave="0" documentId="13_ncr:1_{67CFB97C-26F2-4725-9C4E-DC3BFDFA042A}" xr6:coauthVersionLast="46" xr6:coauthVersionMax="46" xr10:uidLastSave="{00000000-0000-0000-0000-000000000000}"/>
  <bookViews>
    <workbookView xWindow="-120" yWindow="-120" windowWidth="19440" windowHeight="15000" xr2:uid="{9CB1052B-8EA0-407E-BD1A-52AE3A881DD6}"/>
  </bookViews>
  <sheets>
    <sheet name="U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9" i="1"/>
  <c r="B19" i="1"/>
  <c r="D19" i="1" s="1"/>
  <c r="G20" i="1" s="1"/>
  <c r="G19" i="1" l="1"/>
  <c r="B7" i="1" l="1"/>
  <c r="D7" i="1" s="1"/>
  <c r="B13" i="1"/>
  <c r="D13" i="1" s="1"/>
  <c r="F13" i="1"/>
  <c r="C22" i="1"/>
  <c r="D27" i="1"/>
  <c r="D28" i="1"/>
  <c r="D29" i="1"/>
  <c r="D30" i="1"/>
  <c r="D31" i="1"/>
  <c r="D32" i="1"/>
  <c r="D33" i="1"/>
  <c r="D35" i="1"/>
  <c r="D36" i="1"/>
  <c r="D37" i="1"/>
  <c r="D34" i="1" l="1"/>
  <c r="D26" i="1"/>
  <c r="D39" i="1" s="1"/>
  <c r="D22" i="1"/>
  <c r="G13" i="1"/>
  <c r="G14" i="1"/>
  <c r="G7" i="1"/>
  <c r="G8" i="1"/>
  <c r="D42" i="1" l="1"/>
  <c r="D44" i="1" s="1"/>
  <c r="G22" i="1"/>
  <c r="F44" i="1" l="1"/>
  <c r="D3" i="1" s="1"/>
  <c r="F42" i="1"/>
  <c r="D43" i="1"/>
</calcChain>
</file>

<file path=xl/sharedStrings.xml><?xml version="1.0" encoding="utf-8"?>
<sst xmlns="http://schemas.openxmlformats.org/spreadsheetml/2006/main" count="52" uniqueCount="47">
  <si>
    <t>Total Building GSF</t>
  </si>
  <si>
    <t>Efficiency Factor</t>
  </si>
  <si>
    <t>Total Building NASF</t>
  </si>
  <si>
    <t>SF per Bed</t>
  </si>
  <si>
    <t>Total SF</t>
  </si>
  <si>
    <t>Total Support Space</t>
  </si>
  <si>
    <t>Assumed external</t>
  </si>
  <si>
    <t>Bicycle Storage</t>
  </si>
  <si>
    <t xml:space="preserve">Size and number of common laundry rooms may vary depending on building design </t>
  </si>
  <si>
    <t>Common Laundry Room</t>
  </si>
  <si>
    <t>Shared Office Space</t>
  </si>
  <si>
    <t>Common Space</t>
  </si>
  <si>
    <t>Assumes students bring trash/recycling to central location; no compactor</t>
  </si>
  <si>
    <t>Trash / Recycling Room</t>
  </si>
  <si>
    <t>Maintenance Storage Room</t>
  </si>
  <si>
    <t>Custodial Supply Storage</t>
  </si>
  <si>
    <t>One centralized location</t>
  </si>
  <si>
    <t>MDF / Telecom Rooms</t>
  </si>
  <si>
    <t>Assume centralized mail at alternatve location; package pickup + storage</t>
  </si>
  <si>
    <t>Mail Services</t>
  </si>
  <si>
    <t>Vending Area</t>
  </si>
  <si>
    <t>General Storage</t>
  </si>
  <si>
    <t>Maintenance</t>
  </si>
  <si>
    <t>Total NASF</t>
  </si>
  <si>
    <t>Quantity</t>
  </si>
  <si>
    <t>NASF 
Per Space</t>
  </si>
  <si>
    <t>Support Space</t>
  </si>
  <si>
    <t>x</t>
  </si>
  <si>
    <t>Total Residential Space</t>
  </si>
  <si>
    <t xml:space="preserve">   Kitchenette</t>
  </si>
  <si>
    <t xml:space="preserve">   Living Room</t>
  </si>
  <si>
    <t xml:space="preserve">   Bathroom</t>
  </si>
  <si>
    <t xml:space="preserve">   Double Bedroom</t>
  </si>
  <si>
    <t>Unit Type B (4BR-2BA Full Suite Double)</t>
  </si>
  <si>
    <t xml:space="preserve">   Single Bedroom</t>
  </si>
  <si>
    <t>Unit Type A (4BR-2BA Full Suite Single)</t>
  </si>
  <si>
    <t>SF/Bed</t>
  </si>
  <si>
    <t>Total Beds</t>
  </si>
  <si>
    <t>Beds Per Bedroom</t>
  </si>
  <si>
    <t>NASF 
Per Unit</t>
  </si>
  <si>
    <t>Residential Space</t>
  </si>
  <si>
    <t>SF / Bed</t>
  </si>
  <si>
    <t xml:space="preserve">Preliminary Outline Project Program </t>
  </si>
  <si>
    <t>P3 Student Housing</t>
  </si>
  <si>
    <t>University of Maine at Farmington</t>
  </si>
  <si>
    <t>NON-REVENUE BEDS (RA Rooms)</t>
  </si>
  <si>
    <t xml:space="preserve">   Single Bedroom in Unit Type A 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</si>
</sst>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4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0"/>
      <name val="Arial Narrow"/>
      <family val="2"/>
    </font>
    <font>
      <sz val="10"/>
      <name val="Palatino"/>
    </font>
    <font>
      <i/>
      <sz val="8"/>
      <color theme="0" tint="-0.499984740745262"/>
      <name val="Arial"/>
      <family val="2"/>
    </font>
    <font>
      <b/>
      <sz val="10"/>
      <color indexed="9"/>
      <name val="Arial Narrow"/>
      <family val="2"/>
    </font>
    <font>
      <i/>
      <sz val="8"/>
      <color theme="0"/>
      <name val="Arial"/>
      <family val="2"/>
    </font>
    <font>
      <sz val="10"/>
      <color indexed="1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8092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D3C99C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8" fontId="5" fillId="0" borderId="0" xfId="2" applyNumberFormat="1" applyFont="1" applyAlignment="1">
      <alignment vertical="center"/>
    </xf>
    <xf numFmtId="1" fontId="6" fillId="2" borderId="1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vertical="center"/>
    </xf>
    <xf numFmtId="3" fontId="6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3" fontId="8" fillId="3" borderId="6" xfId="2" applyNumberFormat="1" applyFont="1" applyFill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9" fontId="8" fillId="0" borderId="8" xfId="1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 wrapText="1"/>
    </xf>
    <xf numFmtId="1" fontId="8" fillId="0" borderId="5" xfId="2" applyNumberFormat="1" applyFont="1" applyBorder="1" applyAlignment="1">
      <alignment horizontal="center" vertical="center"/>
    </xf>
    <xf numFmtId="0" fontId="8" fillId="3" borderId="10" xfId="2" applyFont="1" applyFill="1" applyBorder="1" applyAlignment="1">
      <alignment horizontal="center" vertical="center"/>
    </xf>
    <xf numFmtId="9" fontId="6" fillId="4" borderId="1" xfId="1" applyFont="1" applyFill="1" applyBorder="1" applyAlignment="1">
      <alignment horizontal="center" vertical="center"/>
    </xf>
    <xf numFmtId="9" fontId="6" fillId="4" borderId="2" xfId="1" applyFont="1" applyFill="1" applyBorder="1" applyAlignment="1">
      <alignment horizontal="center" vertical="center"/>
    </xf>
    <xf numFmtId="9" fontId="6" fillId="4" borderId="4" xfId="1" applyFont="1" applyFill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3" fontId="6" fillId="2" borderId="12" xfId="2" applyNumberFormat="1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" fontId="5" fillId="0" borderId="2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vertical="center" wrapText="1"/>
    </xf>
    <xf numFmtId="0" fontId="10" fillId="5" borderId="0" xfId="0" applyFont="1" applyFill="1" applyAlignment="1">
      <alignment vertical="center"/>
    </xf>
    <xf numFmtId="3" fontId="8" fillId="3" borderId="1" xfId="2" applyNumberFormat="1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3" fontId="5" fillId="3" borderId="14" xfId="3" applyNumberFormat="1" applyFont="1" applyFill="1" applyBorder="1" applyAlignment="1">
      <alignment horizontal="center" vertical="center"/>
    </xf>
    <xf numFmtId="0" fontId="5" fillId="3" borderId="15" xfId="3" applyFont="1" applyFill="1" applyBorder="1" applyAlignment="1">
      <alignment vertical="center" wrapText="1"/>
    </xf>
    <xf numFmtId="3" fontId="5" fillId="3" borderId="16" xfId="2" applyNumberFormat="1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3" fontId="5" fillId="3" borderId="6" xfId="3" applyNumberFormat="1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vertical="center" wrapText="1"/>
    </xf>
    <xf numFmtId="3" fontId="8" fillId="3" borderId="16" xfId="2" applyNumberFormat="1" applyFont="1" applyFill="1" applyBorder="1" applyAlignment="1">
      <alignment horizontal="center" vertical="center"/>
    </xf>
    <xf numFmtId="0" fontId="8" fillId="3" borderId="18" xfId="3" applyFont="1" applyFill="1" applyBorder="1" applyAlignment="1">
      <alignment vertical="center" wrapText="1"/>
    </xf>
    <xf numFmtId="3" fontId="5" fillId="3" borderId="19" xfId="2" applyNumberFormat="1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/>
    </xf>
    <xf numFmtId="3" fontId="5" fillId="3" borderId="21" xfId="3" applyNumberFormat="1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vertical="center" wrapText="1"/>
    </xf>
    <xf numFmtId="3" fontId="8" fillId="3" borderId="23" xfId="2" applyNumberFormat="1" applyFont="1" applyFill="1" applyBorder="1" applyAlignment="1">
      <alignment horizontal="center" vertical="center"/>
    </xf>
    <xf numFmtId="0" fontId="5" fillId="3" borderId="24" xfId="2" applyFont="1" applyFill="1" applyBorder="1" applyAlignment="1">
      <alignment vertical="center"/>
    </xf>
    <xf numFmtId="3" fontId="5" fillId="3" borderId="25" xfId="3" applyNumberFormat="1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3" fontId="6" fillId="2" borderId="13" xfId="2" applyNumberFormat="1" applyFont="1" applyFill="1" applyBorder="1" applyAlignment="1">
      <alignment horizontal="center" vertical="center"/>
    </xf>
    <xf numFmtId="3" fontId="5" fillId="0" borderId="0" xfId="2" applyNumberFormat="1" applyFont="1" applyAlignment="1">
      <alignment vertical="center"/>
    </xf>
    <xf numFmtId="0" fontId="5" fillId="0" borderId="16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6" borderId="19" xfId="2" applyFont="1" applyFill="1" applyBorder="1" applyAlignment="1">
      <alignment horizontal="center" vertical="center"/>
    </xf>
    <xf numFmtId="3" fontId="5" fillId="0" borderId="26" xfId="2" applyNumberFormat="1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1" fillId="5" borderId="28" xfId="2" applyFont="1" applyFill="1" applyBorder="1" applyAlignment="1">
      <alignment horizontal="center" vertical="center"/>
    </xf>
    <xf numFmtId="0" fontId="5" fillId="0" borderId="29" xfId="2" applyFont="1" applyBorder="1" applyAlignment="1">
      <alignment vertical="center"/>
    </xf>
    <xf numFmtId="3" fontId="5" fillId="0" borderId="5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1" fillId="5" borderId="31" xfId="2" applyFont="1" applyFill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3" fontId="5" fillId="0" borderId="7" xfId="2" applyNumberFormat="1" applyFont="1" applyBorder="1" applyAlignment="1">
      <alignment horizontal="center" vertical="center"/>
    </xf>
    <xf numFmtId="0" fontId="1" fillId="5" borderId="34" xfId="2" applyFont="1" applyFill="1" applyBorder="1" applyAlignment="1">
      <alignment horizontal="center" vertical="center"/>
    </xf>
    <xf numFmtId="0" fontId="5" fillId="0" borderId="35" xfId="2" applyFont="1" applyBorder="1" applyAlignment="1">
      <alignment vertical="center"/>
    </xf>
    <xf numFmtId="1" fontId="5" fillId="0" borderId="0" xfId="2" applyNumberFormat="1" applyFont="1" applyAlignment="1">
      <alignment vertical="center"/>
    </xf>
    <xf numFmtId="9" fontId="5" fillId="0" borderId="0" xfId="4" applyFont="1" applyAlignment="1">
      <alignment vertical="center"/>
    </xf>
    <xf numFmtId="0" fontId="8" fillId="6" borderId="23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5" fillId="0" borderId="36" xfId="2" applyFont="1" applyBorder="1" applyAlignment="1">
      <alignment vertical="center"/>
    </xf>
    <xf numFmtId="0" fontId="5" fillId="0" borderId="37" xfId="2" applyFont="1" applyBorder="1" applyAlignment="1">
      <alignment vertical="center"/>
    </xf>
    <xf numFmtId="0" fontId="5" fillId="0" borderId="36" xfId="2" applyFont="1" applyBorder="1" applyAlignment="1">
      <alignment horizontal="center" vertical="center"/>
    </xf>
    <xf numFmtId="0" fontId="8" fillId="0" borderId="36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11" fillId="7" borderId="38" xfId="2" applyFont="1" applyFill="1" applyBorder="1" applyAlignment="1">
      <alignment horizontal="center" vertical="center"/>
    </xf>
    <xf numFmtId="1" fontId="8" fillId="8" borderId="8" xfId="2" applyNumberFormat="1" applyFont="1" applyFill="1" applyBorder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3" fontId="7" fillId="0" borderId="0" xfId="2" applyNumberFormat="1" applyFont="1" applyAlignment="1">
      <alignment vertical="center"/>
    </xf>
    <xf numFmtId="1" fontId="8" fillId="9" borderId="23" xfId="2" applyNumberFormat="1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3" fillId="0" borderId="9" xfId="3" applyFont="1" applyBorder="1" applyAlignment="1">
      <alignment vertical="center" wrapText="1"/>
    </xf>
    <xf numFmtId="0" fontId="5" fillId="0" borderId="11" xfId="2" applyFont="1" applyBorder="1" applyAlignment="1">
      <alignment vertical="center"/>
    </xf>
  </cellXfs>
  <cellStyles count="5">
    <cellStyle name="Normal" xfId="0" builtinId="0"/>
    <cellStyle name="Normal 2 2" xfId="2" xr:uid="{239083CF-5414-49A9-B104-9AC21EAF5706}"/>
    <cellStyle name="Normal_PROG" xfId="3" xr:uid="{DC421B07-470D-4F48-A558-FF4E5621991C}"/>
    <cellStyle name="Percent" xfId="1" builtinId="5"/>
    <cellStyle name="Percent 2 2" xfId="4" xr:uid="{18829215-F37A-4D42-BD3F-788A04C4F6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71FB0-F788-4718-8190-58A1ADBF783E}">
  <dimension ref="A1:K46"/>
  <sheetViews>
    <sheetView showGridLines="0" tabSelected="1" zoomScaleNormal="100" workbookViewId="0">
      <selection activeCell="J10" sqref="J10"/>
    </sheetView>
  </sheetViews>
  <sheetFormatPr defaultRowHeight="12.75"/>
  <cols>
    <col min="1" max="1" width="44.5" customWidth="1"/>
    <col min="2" max="2" width="16" bestFit="1" customWidth="1"/>
    <col min="3" max="3" width="12.1640625" customWidth="1"/>
    <col min="4" max="4" width="14.83203125" customWidth="1"/>
    <col min="5" max="5" width="17.5" hidden="1" customWidth="1"/>
    <col min="6" max="6" width="15.5" customWidth="1"/>
    <col min="7" max="7" width="8.83203125" hidden="1" customWidth="1"/>
    <col min="8" max="8" width="16.33203125" bestFit="1" customWidth="1"/>
    <col min="9" max="9" width="5.33203125" bestFit="1" customWidth="1"/>
    <col min="10" max="10" width="21" bestFit="1" customWidth="1"/>
  </cols>
  <sheetData>
    <row r="1" spans="1:11">
      <c r="A1" s="87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3.5" thickBot="1">
      <c r="A2" s="87" t="s">
        <v>43</v>
      </c>
      <c r="B2" s="4"/>
      <c r="C2" s="86"/>
      <c r="D2" s="88"/>
      <c r="E2" s="4"/>
      <c r="F2" s="4"/>
      <c r="G2" s="4"/>
      <c r="H2" s="4"/>
      <c r="I2" s="4"/>
      <c r="J2" s="4"/>
      <c r="K2" s="4"/>
    </row>
    <row r="3" spans="1:11" ht="13.5" thickBot="1">
      <c r="A3" s="87" t="s">
        <v>42</v>
      </c>
      <c r="B3" s="4"/>
      <c r="C3" s="86" t="s">
        <v>41</v>
      </c>
      <c r="D3" s="85">
        <f>F44</f>
        <v>334.42176870748301</v>
      </c>
      <c r="E3" s="4"/>
      <c r="F3" s="4"/>
      <c r="G3" s="4"/>
      <c r="H3" s="4"/>
      <c r="I3" s="4"/>
      <c r="J3" s="4"/>
      <c r="K3" s="4"/>
    </row>
    <row r="4" spans="1:11" ht="13.5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3.5" thickBot="1">
      <c r="A5" s="49" t="s">
        <v>40</v>
      </c>
      <c r="B5" s="49" t="s">
        <v>39</v>
      </c>
      <c r="C5" s="49" t="s">
        <v>24</v>
      </c>
      <c r="D5" s="49" t="s">
        <v>23</v>
      </c>
      <c r="E5" s="49" t="s">
        <v>38</v>
      </c>
      <c r="F5" s="49" t="s">
        <v>37</v>
      </c>
      <c r="G5" s="84" t="s">
        <v>36</v>
      </c>
      <c r="H5" s="4"/>
      <c r="I5" s="4"/>
      <c r="J5" s="4"/>
      <c r="K5" s="4"/>
    </row>
    <row r="6" spans="1:11" ht="13.5" thickBot="1">
      <c r="A6" s="83"/>
      <c r="B6" s="82"/>
      <c r="C6" s="79"/>
      <c r="D6" s="81"/>
      <c r="E6" s="79"/>
      <c r="F6" s="80"/>
      <c r="G6" s="79"/>
      <c r="H6" s="4"/>
      <c r="I6" s="4"/>
      <c r="J6" s="4"/>
      <c r="K6" s="4"/>
    </row>
    <row r="7" spans="1:11" ht="13.5" thickBot="1">
      <c r="A7" s="78" t="s">
        <v>35</v>
      </c>
      <c r="B7" s="77">
        <f>+SUMPRODUCT(C8:C11,B8:B11)</f>
        <v>975</v>
      </c>
      <c r="C7" s="49">
        <v>20</v>
      </c>
      <c r="D7" s="9">
        <f>C7*B7</f>
        <v>19500</v>
      </c>
      <c r="E7" s="76">
        <v>1</v>
      </c>
      <c r="F7" s="75">
        <v>80</v>
      </c>
      <c r="G7" s="74">
        <f>D7/F7</f>
        <v>243.75</v>
      </c>
      <c r="H7" s="73"/>
      <c r="I7" s="72"/>
      <c r="J7" s="4"/>
      <c r="K7" s="4"/>
    </row>
    <row r="8" spans="1:11" ht="13.5" thickBot="1">
      <c r="A8" s="71" t="s">
        <v>34</v>
      </c>
      <c r="B8" s="70">
        <v>150</v>
      </c>
      <c r="C8" s="65">
        <v>4</v>
      </c>
      <c r="D8" s="69"/>
      <c r="E8" s="68"/>
      <c r="F8" s="63"/>
      <c r="G8" s="56">
        <f>D8*D7*2</f>
        <v>0</v>
      </c>
      <c r="H8" s="4"/>
      <c r="I8" s="53"/>
      <c r="J8" s="4"/>
      <c r="K8" s="4"/>
    </row>
    <row r="9" spans="1:11" ht="13.5" thickBot="1">
      <c r="A9" s="62" t="s">
        <v>31</v>
      </c>
      <c r="B9" s="66">
        <v>80</v>
      </c>
      <c r="C9" s="65">
        <v>2</v>
      </c>
      <c r="D9" s="51"/>
      <c r="E9" s="67"/>
      <c r="F9" s="63"/>
      <c r="G9" s="56"/>
      <c r="H9" s="4"/>
      <c r="I9" s="53"/>
      <c r="J9" s="4"/>
      <c r="K9" s="4"/>
    </row>
    <row r="10" spans="1:11" ht="13.5" thickBot="1">
      <c r="A10" s="62" t="s">
        <v>30</v>
      </c>
      <c r="B10" s="66">
        <v>125</v>
      </c>
      <c r="C10" s="65">
        <v>1</v>
      </c>
      <c r="D10" s="51"/>
      <c r="E10" s="64"/>
      <c r="F10" s="63"/>
      <c r="G10" s="56"/>
      <c r="H10" s="4"/>
      <c r="I10" s="53"/>
      <c r="J10" s="4"/>
      <c r="K10" s="4"/>
    </row>
    <row r="11" spans="1:11" ht="13.5" thickBot="1">
      <c r="A11" s="62" t="s">
        <v>29</v>
      </c>
      <c r="B11" s="61">
        <v>90</v>
      </c>
      <c r="C11" s="60">
        <v>1</v>
      </c>
      <c r="D11" s="59"/>
      <c r="E11" s="58"/>
      <c r="F11" s="57"/>
      <c r="G11" s="56"/>
      <c r="H11" s="4"/>
      <c r="I11" s="53"/>
      <c r="J11" s="4"/>
      <c r="K11" s="4"/>
    </row>
    <row r="12" spans="1:11" ht="13.5" thickBot="1">
      <c r="A12" s="55"/>
      <c r="B12" s="50"/>
      <c r="C12" s="50"/>
      <c r="D12" s="51"/>
      <c r="E12" s="50"/>
      <c r="F12" s="54"/>
      <c r="G12" s="50"/>
      <c r="H12" s="4"/>
      <c r="I12" s="53"/>
      <c r="J12" s="4"/>
      <c r="K12" s="4"/>
    </row>
    <row r="13" spans="1:11" ht="13.5" thickBot="1">
      <c r="A13" s="78" t="s">
        <v>33</v>
      </c>
      <c r="B13" s="77">
        <f>+SUMPRODUCT(C14:C17,B14:B17)</f>
        <v>1190</v>
      </c>
      <c r="C13" s="49">
        <v>2</v>
      </c>
      <c r="D13" s="9">
        <f>C13*B13</f>
        <v>2380</v>
      </c>
      <c r="E13" s="76">
        <v>1</v>
      </c>
      <c r="F13" s="75">
        <f>C13*8</f>
        <v>16</v>
      </c>
      <c r="G13" s="74">
        <f>D13/F13</f>
        <v>148.75</v>
      </c>
      <c r="H13" s="73"/>
      <c r="I13" s="72"/>
      <c r="J13" s="4"/>
      <c r="K13" s="4"/>
    </row>
    <row r="14" spans="1:11" ht="13.5" thickBot="1">
      <c r="A14" s="71" t="s">
        <v>32</v>
      </c>
      <c r="B14" s="70">
        <v>185</v>
      </c>
      <c r="C14" s="65">
        <v>4</v>
      </c>
      <c r="D14" s="69"/>
      <c r="E14" s="68"/>
      <c r="F14" s="63"/>
      <c r="G14" s="56">
        <f>D14*D13*2</f>
        <v>0</v>
      </c>
      <c r="H14" s="4"/>
      <c r="I14" s="53"/>
      <c r="J14" s="4"/>
      <c r="K14" s="4"/>
    </row>
    <row r="15" spans="1:11" ht="13.5" thickBot="1">
      <c r="A15" s="62" t="s">
        <v>31</v>
      </c>
      <c r="B15" s="66">
        <v>80</v>
      </c>
      <c r="C15" s="65">
        <v>2</v>
      </c>
      <c r="D15" s="51"/>
      <c r="E15" s="67"/>
      <c r="F15" s="63"/>
      <c r="G15" s="56"/>
      <c r="H15" s="4"/>
      <c r="I15" s="53"/>
      <c r="J15" s="4"/>
      <c r="K15" s="4"/>
    </row>
    <row r="16" spans="1:11" ht="13.5" thickBot="1">
      <c r="A16" s="62" t="s">
        <v>30</v>
      </c>
      <c r="B16" s="66">
        <v>200</v>
      </c>
      <c r="C16" s="65">
        <v>1</v>
      </c>
      <c r="D16" s="51"/>
      <c r="E16" s="64"/>
      <c r="F16" s="63"/>
      <c r="G16" s="56"/>
      <c r="H16" s="4"/>
      <c r="I16" s="53"/>
      <c r="J16" s="4"/>
      <c r="K16" s="4"/>
    </row>
    <row r="17" spans="1:11" ht="13.5" thickBot="1">
      <c r="A17" s="62" t="s">
        <v>29</v>
      </c>
      <c r="B17" s="61">
        <v>90</v>
      </c>
      <c r="C17" s="60">
        <v>1</v>
      </c>
      <c r="D17" s="59"/>
      <c r="E17" s="58"/>
      <c r="F17" s="57"/>
      <c r="G17" s="56"/>
      <c r="H17" s="4"/>
      <c r="I17" s="53"/>
      <c r="J17" s="4"/>
      <c r="K17" s="4"/>
    </row>
    <row r="18" spans="1:11" ht="13.5" thickBot="1">
      <c r="A18" s="55"/>
      <c r="B18" s="50"/>
      <c r="C18" s="50"/>
      <c r="D18" s="51"/>
      <c r="E18" s="50"/>
      <c r="F18" s="54"/>
      <c r="G18" s="50"/>
      <c r="H18" s="89"/>
      <c r="I18" s="90"/>
      <c r="J18" s="89"/>
      <c r="K18" s="89"/>
    </row>
    <row r="19" spans="1:11" ht="13.5" thickBot="1">
      <c r="A19" s="78" t="s">
        <v>45</v>
      </c>
      <c r="B19" s="77">
        <f>+SUMPRODUCT(C20:C20,B20:B20)</f>
        <v>150</v>
      </c>
      <c r="C19" s="49">
        <v>2</v>
      </c>
      <c r="D19" s="9">
        <f>C19*B19</f>
        <v>300</v>
      </c>
      <c r="E19" s="76">
        <v>1</v>
      </c>
      <c r="F19" s="75">
        <f>E19*C20*C19</f>
        <v>2</v>
      </c>
      <c r="G19" s="91">
        <f>D19/F19</f>
        <v>150</v>
      </c>
      <c r="H19" s="89">
        <v>3</v>
      </c>
      <c r="I19" s="90"/>
      <c r="J19" s="89"/>
      <c r="K19" s="89"/>
    </row>
    <row r="20" spans="1:11" ht="13.5" thickBot="1">
      <c r="A20" s="71" t="s">
        <v>46</v>
      </c>
      <c r="B20" s="70">
        <v>150</v>
      </c>
      <c r="C20" s="65">
        <v>1</v>
      </c>
      <c r="D20" s="69"/>
      <c r="E20" s="68"/>
      <c r="F20" s="63"/>
      <c r="G20" s="92">
        <f>D20*D19*2</f>
        <v>0</v>
      </c>
      <c r="H20" s="93"/>
      <c r="I20" s="90"/>
      <c r="J20" s="89"/>
      <c r="K20" s="89"/>
    </row>
    <row r="21" spans="1:11" ht="13.5" thickBot="1">
      <c r="A21" s="94"/>
      <c r="B21" s="95"/>
      <c r="C21" s="95"/>
      <c r="D21" s="95"/>
      <c r="E21" s="23"/>
      <c r="F21" s="23"/>
      <c r="G21" s="23"/>
      <c r="H21" s="4"/>
      <c r="I21" s="4"/>
      <c r="J21" s="4"/>
      <c r="K21" s="4"/>
    </row>
    <row r="22" spans="1:11" ht="13.5" thickBot="1">
      <c r="A22" s="12" t="s">
        <v>28</v>
      </c>
      <c r="B22" s="26"/>
      <c r="C22" s="49">
        <f>C13+C7</f>
        <v>22</v>
      </c>
      <c r="D22" s="52">
        <f>D13+D7</f>
        <v>21880</v>
      </c>
      <c r="E22" s="26" t="s">
        <v>27</v>
      </c>
      <c r="F22" s="25">
        <f>F13+F7+F19</f>
        <v>98</v>
      </c>
      <c r="G22" s="32">
        <f>D22/F22</f>
        <v>223.26530612244898</v>
      </c>
      <c r="H22" s="4"/>
      <c r="I22" s="4"/>
      <c r="J22" s="4"/>
      <c r="K22" s="4"/>
    </row>
    <row r="23" spans="1:11" ht="13.5" thickBot="1">
      <c r="A23" s="4"/>
      <c r="B23" s="50"/>
      <c r="C23" s="50"/>
      <c r="D23" s="51"/>
      <c r="E23" s="50"/>
      <c r="F23" s="50"/>
      <c r="G23" s="50"/>
      <c r="H23" s="4"/>
      <c r="I23" s="4"/>
      <c r="J23" s="4"/>
      <c r="K23" s="4"/>
    </row>
    <row r="24" spans="1:11" ht="13.5" thickBot="1">
      <c r="A24" s="49" t="s">
        <v>26</v>
      </c>
      <c r="B24" s="49" t="s">
        <v>25</v>
      </c>
      <c r="C24" s="49" t="s">
        <v>24</v>
      </c>
      <c r="D24" s="49" t="s">
        <v>23</v>
      </c>
      <c r="E24" s="4"/>
      <c r="F24" s="4"/>
      <c r="G24" s="4"/>
      <c r="H24" s="4"/>
      <c r="I24" s="4"/>
      <c r="J24" s="4"/>
      <c r="K24" s="4"/>
    </row>
    <row r="25" spans="1:11" ht="13.5" thickBot="1">
      <c r="A25" s="30"/>
      <c r="B25" s="29"/>
      <c r="C25" s="28"/>
      <c r="D25" s="27"/>
      <c r="E25" s="4"/>
      <c r="F25" s="4"/>
      <c r="G25" s="4"/>
      <c r="H25" s="4"/>
      <c r="I25" s="4"/>
      <c r="J25" s="4"/>
      <c r="K25" s="4"/>
    </row>
    <row r="26" spans="1:11">
      <c r="A26" s="41" t="s">
        <v>22</v>
      </c>
      <c r="B26" s="48"/>
      <c r="C26" s="47"/>
      <c r="D26" s="46">
        <f>SUM(D27:E33)</f>
        <v>1150</v>
      </c>
      <c r="E26" s="4"/>
      <c r="F26" s="4"/>
      <c r="G26" s="4"/>
      <c r="H26" s="4"/>
      <c r="I26" s="4"/>
      <c r="J26" s="4"/>
      <c r="K26" s="4"/>
    </row>
    <row r="27" spans="1:11">
      <c r="A27" s="39" t="s">
        <v>21</v>
      </c>
      <c r="B27" s="38">
        <v>150</v>
      </c>
      <c r="C27" s="37">
        <v>1</v>
      </c>
      <c r="D27" s="36">
        <f t="shared" ref="D27:D33" si="0">B27*C27</f>
        <v>150</v>
      </c>
      <c r="E27" s="4"/>
      <c r="F27" s="4"/>
      <c r="G27" s="4"/>
      <c r="H27" s="4"/>
      <c r="I27" s="4"/>
      <c r="J27" s="4"/>
      <c r="K27" s="4"/>
    </row>
    <row r="28" spans="1:11">
      <c r="A28" s="39" t="s">
        <v>20</v>
      </c>
      <c r="B28" s="38">
        <v>50</v>
      </c>
      <c r="C28" s="37">
        <v>1</v>
      </c>
      <c r="D28" s="36">
        <f t="shared" si="0"/>
        <v>50</v>
      </c>
      <c r="E28" s="4"/>
      <c r="F28" s="4"/>
      <c r="G28" s="4"/>
      <c r="H28" s="4"/>
      <c r="I28" s="4"/>
      <c r="J28" s="4"/>
      <c r="K28" s="4"/>
    </row>
    <row r="29" spans="1:11">
      <c r="A29" s="39" t="s">
        <v>19</v>
      </c>
      <c r="B29" s="38">
        <v>250</v>
      </c>
      <c r="C29" s="37">
        <v>1</v>
      </c>
      <c r="D29" s="36">
        <f t="shared" si="0"/>
        <v>250</v>
      </c>
      <c r="E29" s="4"/>
      <c r="F29" s="31" t="s">
        <v>18</v>
      </c>
      <c r="G29" s="4"/>
      <c r="H29" s="4"/>
      <c r="I29" s="4"/>
      <c r="J29" s="4"/>
      <c r="K29" s="4"/>
    </row>
    <row r="30" spans="1:11" ht="12" customHeight="1">
      <c r="A30" s="39" t="s">
        <v>17</v>
      </c>
      <c r="B30" s="38">
        <v>300</v>
      </c>
      <c r="C30" s="37">
        <v>1</v>
      </c>
      <c r="D30" s="36">
        <f t="shared" si="0"/>
        <v>300</v>
      </c>
      <c r="E30" s="4"/>
      <c r="F30" s="31" t="s">
        <v>16</v>
      </c>
      <c r="G30" s="4"/>
      <c r="H30" s="4"/>
      <c r="I30" s="4"/>
      <c r="J30" s="4"/>
      <c r="K30" s="4"/>
    </row>
    <row r="31" spans="1:11">
      <c r="A31" s="39" t="s">
        <v>15</v>
      </c>
      <c r="B31" s="38">
        <v>100</v>
      </c>
      <c r="C31" s="37">
        <v>1</v>
      </c>
      <c r="D31" s="36">
        <f t="shared" si="0"/>
        <v>100</v>
      </c>
      <c r="E31" s="4"/>
      <c r="F31" s="4"/>
      <c r="G31" s="4"/>
      <c r="H31" s="4"/>
      <c r="I31" s="4"/>
      <c r="J31" s="4"/>
      <c r="K31" s="4"/>
    </row>
    <row r="32" spans="1:11">
      <c r="A32" s="39" t="s">
        <v>14</v>
      </c>
      <c r="B32" s="38">
        <v>100</v>
      </c>
      <c r="C32" s="37">
        <v>1</v>
      </c>
      <c r="D32" s="36">
        <f t="shared" si="0"/>
        <v>100</v>
      </c>
      <c r="E32" s="4"/>
      <c r="F32" s="4"/>
      <c r="G32" s="4"/>
      <c r="H32" s="4"/>
      <c r="I32" s="4"/>
      <c r="J32" s="4"/>
      <c r="K32" s="4"/>
    </row>
    <row r="33" spans="1:11" ht="13.5" thickBot="1">
      <c r="A33" s="45" t="s">
        <v>13</v>
      </c>
      <c r="B33" s="44">
        <v>200</v>
      </c>
      <c r="C33" s="43">
        <v>1</v>
      </c>
      <c r="D33" s="42">
        <f t="shared" si="0"/>
        <v>200</v>
      </c>
      <c r="E33" s="4"/>
      <c r="F33" s="31" t="s">
        <v>12</v>
      </c>
      <c r="G33" s="4"/>
      <c r="H33" s="4"/>
      <c r="I33" s="4"/>
      <c r="J33" s="4"/>
      <c r="K33" s="4"/>
    </row>
    <row r="34" spans="1:11">
      <c r="A34" s="41" t="s">
        <v>11</v>
      </c>
      <c r="B34" s="38"/>
      <c r="C34" s="37"/>
      <c r="D34" s="40">
        <f>D35+D36</f>
        <v>1050</v>
      </c>
      <c r="E34" s="4"/>
      <c r="F34" s="31"/>
      <c r="G34" s="4"/>
      <c r="H34" s="4"/>
      <c r="I34" s="4"/>
      <c r="J34" s="4"/>
      <c r="K34" s="4"/>
    </row>
    <row r="35" spans="1:11">
      <c r="A35" s="39" t="s">
        <v>10</v>
      </c>
      <c r="B35" s="38">
        <v>600</v>
      </c>
      <c r="C35" s="37">
        <v>1</v>
      </c>
      <c r="D35" s="36">
        <f>C35*B35</f>
        <v>600</v>
      </c>
      <c r="E35" s="4"/>
      <c r="F35" s="31"/>
      <c r="G35" s="4"/>
      <c r="H35" s="4"/>
      <c r="I35" s="4"/>
      <c r="J35" s="4"/>
      <c r="K35" s="4"/>
    </row>
    <row r="36" spans="1:11" ht="13.5" thickBot="1">
      <c r="A36" s="39" t="s">
        <v>9</v>
      </c>
      <c r="B36" s="38">
        <v>150</v>
      </c>
      <c r="C36" s="37">
        <v>3</v>
      </c>
      <c r="D36" s="36">
        <f>B36*C36</f>
        <v>450</v>
      </c>
      <c r="E36" s="4"/>
      <c r="F36" s="31" t="s">
        <v>8</v>
      </c>
      <c r="G36" s="4"/>
      <c r="H36" s="4"/>
      <c r="I36" s="4"/>
      <c r="J36" s="4"/>
      <c r="K36" s="4"/>
    </row>
    <row r="37" spans="1:11" ht="13.5" thickBot="1">
      <c r="A37" s="35" t="s">
        <v>7</v>
      </c>
      <c r="B37" s="34">
        <v>500</v>
      </c>
      <c r="C37" s="33">
        <v>1</v>
      </c>
      <c r="D37" s="32">
        <f>B37*C37</f>
        <v>500</v>
      </c>
      <c r="E37" s="4"/>
      <c r="F37" s="31" t="s">
        <v>6</v>
      </c>
      <c r="G37" s="4"/>
      <c r="H37" s="4"/>
      <c r="I37" s="4"/>
      <c r="J37" s="4"/>
      <c r="K37" s="4"/>
    </row>
    <row r="38" spans="1:11" ht="13.5" thickBot="1">
      <c r="A38" s="30"/>
      <c r="B38" s="29"/>
      <c r="C38" s="28"/>
      <c r="D38" s="27"/>
      <c r="E38" s="4"/>
      <c r="F38" s="4"/>
      <c r="G38" s="4"/>
      <c r="H38" s="4"/>
      <c r="I38" s="4"/>
      <c r="J38" s="4"/>
      <c r="K38" s="4"/>
    </row>
    <row r="39" spans="1:11" ht="13.5" thickBot="1">
      <c r="A39" s="12" t="s">
        <v>5</v>
      </c>
      <c r="B39" s="26"/>
      <c r="C39" s="26"/>
      <c r="D39" s="25">
        <f>D37+D34+D26</f>
        <v>2700</v>
      </c>
      <c r="E39" s="4"/>
      <c r="F39" s="4"/>
      <c r="G39" s="4"/>
      <c r="H39" s="4"/>
      <c r="I39" s="4"/>
      <c r="J39" s="4"/>
      <c r="K39" s="4"/>
    </row>
    <row r="40" spans="1:11" ht="13.5" thickBot="1">
      <c r="A40" s="24"/>
      <c r="B40" s="4"/>
      <c r="C40" s="4"/>
      <c r="D40" s="23"/>
      <c r="E40" s="4"/>
      <c r="F40" s="4"/>
      <c r="G40" s="4"/>
      <c r="H40" s="4"/>
      <c r="I40" s="4"/>
      <c r="J40" s="4"/>
      <c r="K40" s="4"/>
    </row>
    <row r="41" spans="1:11" ht="13.5" thickBot="1">
      <c r="A41" s="22"/>
      <c r="B41" s="21"/>
      <c r="C41" s="21"/>
      <c r="D41" s="21" t="s">
        <v>4</v>
      </c>
      <c r="E41" s="21"/>
      <c r="F41" s="20" t="s">
        <v>3</v>
      </c>
      <c r="G41" s="4"/>
      <c r="H41" s="4"/>
      <c r="I41" s="4"/>
      <c r="J41" s="4"/>
      <c r="K41" s="4"/>
    </row>
    <row r="42" spans="1:11" ht="13.5" thickBot="1">
      <c r="A42" s="17" t="s">
        <v>2</v>
      </c>
      <c r="B42" s="19"/>
      <c r="C42" s="19"/>
      <c r="D42" s="14">
        <f>D22+D39</f>
        <v>24580</v>
      </c>
      <c r="E42" s="4"/>
      <c r="F42" s="18">
        <f>D44/F22</f>
        <v>334.42176870748301</v>
      </c>
      <c r="G42" s="4"/>
      <c r="H42" s="4"/>
      <c r="I42" s="4"/>
      <c r="J42" s="4"/>
      <c r="K42" s="4"/>
    </row>
    <row r="43" spans="1:11" ht="13.5" thickBot="1">
      <c r="A43" s="17" t="s">
        <v>1</v>
      </c>
      <c r="B43" s="16">
        <v>0.75</v>
      </c>
      <c r="C43" s="15"/>
      <c r="D43" s="14">
        <f>+D44-D42</f>
        <v>8193.3333333333358</v>
      </c>
      <c r="E43" s="4"/>
      <c r="F43" s="13"/>
      <c r="G43" s="4"/>
      <c r="H43" s="4"/>
      <c r="I43" s="4"/>
      <c r="J43" s="4"/>
      <c r="K43" s="4"/>
    </row>
    <row r="44" spans="1:11" ht="13.5" thickBot="1">
      <c r="A44" s="12" t="s">
        <v>0</v>
      </c>
      <c r="B44" s="11"/>
      <c r="C44" s="10"/>
      <c r="D44" s="9">
        <f>+IF(D2="Yes",F44*#REF!,D42/B43)</f>
        <v>32773.333333333336</v>
      </c>
      <c r="E44" s="8"/>
      <c r="F44" s="7">
        <f>D44/F22</f>
        <v>334.42176870748301</v>
      </c>
      <c r="G44" s="4"/>
      <c r="H44" s="6"/>
      <c r="I44" s="4"/>
      <c r="J44" s="4"/>
      <c r="K44" s="4"/>
    </row>
    <row r="45" spans="1:11">
      <c r="A45" s="5"/>
      <c r="B45" s="1"/>
      <c r="C45" s="1"/>
      <c r="D45" s="1"/>
      <c r="E45" s="4"/>
      <c r="F45" s="4"/>
      <c r="G45" s="4"/>
      <c r="H45" s="4"/>
      <c r="I45" s="4"/>
      <c r="J45" s="4"/>
      <c r="K45" s="4"/>
    </row>
    <row r="46" spans="1:11">
      <c r="A46" s="3"/>
      <c r="B46" s="2"/>
      <c r="C46" s="1"/>
      <c r="D46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 Green</dc:creator>
  <cp:lastModifiedBy>Meg Green</cp:lastModifiedBy>
  <dcterms:created xsi:type="dcterms:W3CDTF">2021-04-06T15:47:19Z</dcterms:created>
  <dcterms:modified xsi:type="dcterms:W3CDTF">2021-04-16T22:04:46Z</dcterms:modified>
</cp:coreProperties>
</file>